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\\virtualserver\shared\PUB 2016-18\Newfoundland Power 2019-2020 GRA\Responses to Requests for Information\"/>
    </mc:Choice>
  </mc:AlternateContent>
  <xr:revisionPtr revIDLastSave="0" documentId="8_{A9F790A9-89B7-4FF9-B113-53F07E24C059}" xr6:coauthVersionLast="37" xr6:coauthVersionMax="37" xr10:uidLastSave="{00000000-0000-0000-0000-000000000000}"/>
  <bookViews>
    <workbookView xWindow="0" yWindow="0" windowWidth="21570" windowHeight="7920" xr2:uid="{00000000-000D-0000-FFFF-FFFF00000000}"/>
  </bookViews>
  <sheets>
    <sheet name="Sheet1" sheetId="1" r:id="rId1"/>
    <sheet name="Sheet2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G34" i="1" l="1"/>
  <c r="G33" i="1"/>
  <c r="G32" i="1"/>
  <c r="G31" i="1"/>
  <c r="G30" i="1"/>
  <c r="F35" i="1"/>
  <c r="F34" i="1"/>
  <c r="F33" i="1"/>
  <c r="F32" i="1"/>
  <c r="F31" i="1"/>
  <c r="F30" i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4" i="2"/>
</calcChain>
</file>

<file path=xl/sharedStrings.xml><?xml version="1.0" encoding="utf-8"?>
<sst xmlns="http://schemas.openxmlformats.org/spreadsheetml/2006/main" count="27" uniqueCount="25">
  <si>
    <t>NP's Revenue ($ millions)</t>
  </si>
  <si>
    <t>NP Revenue Growth</t>
  </si>
  <si>
    <t>NP</t>
  </si>
  <si>
    <t>Average</t>
  </si>
  <si>
    <t>Median</t>
  </si>
  <si>
    <t>StdDev</t>
  </si>
  <si>
    <t>Max</t>
  </si>
  <si>
    <t>Min</t>
  </si>
  <si>
    <t>Correlation</t>
  </si>
  <si>
    <t>Reference period</t>
  </si>
  <si>
    <t>Final consumption expenditure</t>
  </si>
  <si>
    <t>Gross fixed capital formation</t>
  </si>
  <si>
    <t>Investment in inventories</t>
  </si>
  <si>
    <t>Exports of goods and services</t>
  </si>
  <si>
    <t>Less: imports of goods and services</t>
  </si>
  <si>
    <t>Statistical discrepancy</t>
  </si>
  <si>
    <t>Gross domestic product at market prices</t>
  </si>
  <si>
    <t>Final domestic demand</t>
  </si>
  <si>
    <t>Dollars</t>
  </si>
  <si>
    <t>NL GDP Growth</t>
  </si>
  <si>
    <t>Newfoundland GDP</t>
  </si>
  <si>
    <t>2017*</t>
  </si>
  <si>
    <t>*2017 GDP growth is from the Conference Board's Summer 2018 Provincial Outlook</t>
  </si>
  <si>
    <t>Figure 4 Data and calculations</t>
  </si>
  <si>
    <t>ATTACHMENT C - NP-CA-094 - Figure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</si>
</sst>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Sheet1!$F$5</c:f>
              <c:strCache>
                <c:ptCount val="1"/>
                <c:pt idx="0">
                  <c:v>NP Revenue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Sheet1!$E$6:$E$27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</c:v>
                </c:pt>
              </c:strCache>
            </c:strRef>
          </c:cat>
          <c:val>
            <c:numRef>
              <c:f>Sheet1!$F$6:$F$27</c:f>
              <c:numCache>
                <c:formatCode>0.00%</c:formatCode>
                <c:ptCount val="22"/>
                <c:pt idx="0">
                  <c:v>7.7478211097145051E-3</c:v>
                </c:pt>
                <c:pt idx="1">
                  <c:v>6.1980325565055006E-3</c:v>
                </c:pt>
                <c:pt idx="2">
                  <c:v>-2.3062352150420434E-2</c:v>
                </c:pt>
                <c:pt idx="3">
                  <c:v>1.8614985510095279E-2</c:v>
                </c:pt>
                <c:pt idx="4">
                  <c:v>1.8748483191569718E-2</c:v>
                </c:pt>
                <c:pt idx="5">
                  <c:v>3.1261749705091359E-2</c:v>
                </c:pt>
                <c:pt idx="6">
                  <c:v>2.8727682609482202E-2</c:v>
                </c:pt>
                <c:pt idx="7">
                  <c:v>3.9290960887597412E-2</c:v>
                </c:pt>
                <c:pt idx="8">
                  <c:v>5.2836131719380522E-2</c:v>
                </c:pt>
                <c:pt idx="9">
                  <c:v>3.8363493857044358E-2</c:v>
                </c:pt>
                <c:pt idx="10">
                  <c:v>3.0978919571485767E-3</c:v>
                </c:pt>
                <c:pt idx="11">
                  <c:v>0.16722292908959699</c:v>
                </c:pt>
                <c:pt idx="12">
                  <c:v>5.120915012741277E-2</c:v>
                </c:pt>
                <c:pt idx="13">
                  <c:v>1.9907562358649464E-2</c:v>
                </c:pt>
                <c:pt idx="14">
                  <c:v>5.3446741998448434E-2</c:v>
                </c:pt>
                <c:pt idx="15">
                  <c:v>3.1902116664115715E-2</c:v>
                </c:pt>
                <c:pt idx="16">
                  <c:v>1.7184577156098984E-2</c:v>
                </c:pt>
                <c:pt idx="17">
                  <c:v>3.809613669114114E-2</c:v>
                </c:pt>
                <c:pt idx="18">
                  <c:v>4.0726987888492987E-2</c:v>
                </c:pt>
                <c:pt idx="19">
                  <c:v>3.6587844489751713E-2</c:v>
                </c:pt>
                <c:pt idx="20">
                  <c:v>2.9590358049919285E-2</c:v>
                </c:pt>
                <c:pt idx="21">
                  <c:v>4.5229278221057151E-4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8-48B7-B174-7FA56F3040E7}"/>
            </c:ext>
          </c:extLst>
        </c:ser>
        <c:ser>
          <c:idx val="1"/>
          <c:order val="1"/>
          <c:tx>
            <c:strRef>
              <c:f>Sheet1!$G$5</c:f>
              <c:strCache>
                <c:ptCount val="1"/>
                <c:pt idx="0">
                  <c:v>NL GDP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Sheet1!$E$6:$E$27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2017*</c:v>
                </c:pt>
              </c:strCache>
            </c:strRef>
          </c:cat>
          <c:val>
            <c:numRef>
              <c:f>Sheet1!$G$6:$G$27</c:f>
              <c:numCache>
                <c:formatCode>0.00%</c:formatCode>
                <c:ptCount val="22"/>
                <c:pt idx="0">
                  <c:v>-4.7308699447192293E-2</c:v>
                </c:pt>
                <c:pt idx="1">
                  <c:v>1.123870021988771E-2</c:v>
                </c:pt>
                <c:pt idx="2">
                  <c:v>5.0012080212611831E-2</c:v>
                </c:pt>
                <c:pt idx="3">
                  <c:v>5.9767602393005159E-2</c:v>
                </c:pt>
                <c:pt idx="4">
                  <c:v>5.3737176355642458E-2</c:v>
                </c:pt>
                <c:pt idx="5">
                  <c:v>2.4056044918353781E-2</c:v>
                </c:pt>
                <c:pt idx="6">
                  <c:v>0.1619718309859155</c:v>
                </c:pt>
                <c:pt idx="7">
                  <c:v>6.5584415584415634E-2</c:v>
                </c:pt>
                <c:pt idx="8">
                  <c:v>-7.2719886248222565E-3</c:v>
                </c:pt>
                <c:pt idx="9">
                  <c:v>2.84825667048616E-2</c:v>
                </c:pt>
                <c:pt idx="10">
                  <c:v>3.9710329460448834E-2</c:v>
                </c:pt>
                <c:pt idx="11">
                  <c:v>0.11236127057022571</c:v>
                </c:pt>
                <c:pt idx="12">
                  <c:v>-1.5034748503406026E-2</c:v>
                </c:pt>
                <c:pt idx="13">
                  <c:v>-0.1005274372140138</c:v>
                </c:pt>
                <c:pt idx="14">
                  <c:v>5.4560987922799065E-2</c:v>
                </c:pt>
                <c:pt idx="15">
                  <c:v>2.7434084548534354E-2</c:v>
                </c:pt>
                <c:pt idx="16">
                  <c:v>-4.3976918390021824E-2</c:v>
                </c:pt>
                <c:pt idx="17">
                  <c:v>5.2185648946539764E-2</c:v>
                </c:pt>
                <c:pt idx="18">
                  <c:v>-9.4063992018812437E-3</c:v>
                </c:pt>
                <c:pt idx="19">
                  <c:v>-1.6545572260988406E-2</c:v>
                </c:pt>
                <c:pt idx="20">
                  <c:v>1.8616048569965571E-2</c:v>
                </c:pt>
                <c:pt idx="21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8-48B7-B174-7FA56F304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435784"/>
        <c:axId val="527433488"/>
      </c:lineChart>
      <c:catAx>
        <c:axId val="52743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33488"/>
        <c:crosses val="autoZero"/>
        <c:auto val="1"/>
        <c:lblAlgn val="ctr"/>
        <c:lblOffset val="100"/>
        <c:noMultiLvlLbl val="0"/>
      </c:catAx>
      <c:valAx>
        <c:axId val="52743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35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441960</xdr:colOff>
      <xdr:row>6</xdr:row>
      <xdr:rowOff>72390</xdr:rowOff>
    </xdr:from>
    <xdr:to>
      <xdr:col>18</xdr:col>
      <xdr:colOff>434340</xdr:colOff>
      <xdr:row>26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7"/>
  <sheetViews>
    <sheetView tabSelected="1" topLeftCell="C1" workbookViewId="0">
      <selection activeCell="J3" sqref="J3"/>
    </sheetView>
  </sheetViews>
  <sheetFormatPr defaultRowHeight="15" x14ac:dyDescent="0.25"/>
  <cols>
    <col min="3" max="3" width="21.85546875" bestFit="1" customWidth="1"/>
    <col min="5" max="5" width="10.140625" bestFit="1" customWidth="1"/>
    <col min="6" max="6" width="17.85546875" bestFit="1" customWidth="1"/>
    <col min="7" max="7" width="21.42578125" bestFit="1" customWidth="1"/>
  </cols>
  <sheetData>
    <row r="1" spans="2:7" x14ac:dyDescent="0.25">
      <c r="C1" s="1" t="s">
        <v>24</v>
      </c>
    </row>
    <row r="2" spans="2:7" x14ac:dyDescent="0.25">
      <c r="C2" s="1"/>
      <c r="D2" s="1" t="s">
        <v>23</v>
      </c>
    </row>
    <row r="4" spans="2:7" x14ac:dyDescent="0.25">
      <c r="C4" t="s">
        <v>0</v>
      </c>
      <c r="F4" s="1" t="s">
        <v>1</v>
      </c>
      <c r="G4" t="s">
        <v>19</v>
      </c>
    </row>
    <row r="5" spans="2:7" x14ac:dyDescent="0.25">
      <c r="B5">
        <v>1995</v>
      </c>
      <c r="C5">
        <v>338.93400000000003</v>
      </c>
      <c r="F5" s="1" t="s">
        <v>1</v>
      </c>
      <c r="G5" t="s">
        <v>19</v>
      </c>
    </row>
    <row r="6" spans="2:7" x14ac:dyDescent="0.25">
      <c r="B6">
        <v>1996</v>
      </c>
      <c r="C6">
        <v>341.56</v>
      </c>
      <c r="E6" s="2">
        <v>1996</v>
      </c>
      <c r="F6" s="3">
        <f>(C6-C5)/C5</f>
        <v>7.7478211097145051E-3</v>
      </c>
      <c r="G6" s="3">
        <v>-4.7308699447192293E-2</v>
      </c>
    </row>
    <row r="7" spans="2:7" x14ac:dyDescent="0.25">
      <c r="B7">
        <v>1997</v>
      </c>
      <c r="C7">
        <v>343.67700000000002</v>
      </c>
      <c r="E7" s="2">
        <v>1997</v>
      </c>
      <c r="F7" s="3">
        <f t="shared" ref="F7:F27" si="0">(C7-C6)/C6</f>
        <v>6.1980325565055006E-3</v>
      </c>
      <c r="G7" s="3">
        <v>1.123870021988771E-2</v>
      </c>
    </row>
    <row r="8" spans="2:7" x14ac:dyDescent="0.25">
      <c r="B8">
        <v>1998</v>
      </c>
      <c r="C8">
        <v>335.75099999999998</v>
      </c>
      <c r="E8" s="2">
        <v>1998</v>
      </c>
      <c r="F8" s="3">
        <f t="shared" si="0"/>
        <v>-2.3062352150420434E-2</v>
      </c>
      <c r="G8" s="3">
        <v>5.0012080212611831E-2</v>
      </c>
    </row>
    <row r="9" spans="2:7" x14ac:dyDescent="0.25">
      <c r="B9">
        <v>1999</v>
      </c>
      <c r="C9">
        <v>342.00099999999998</v>
      </c>
      <c r="E9" s="2">
        <v>1999</v>
      </c>
      <c r="F9" s="3">
        <f t="shared" si="0"/>
        <v>1.8614985510095279E-2</v>
      </c>
      <c r="G9" s="3">
        <v>5.9767602393005159E-2</v>
      </c>
    </row>
    <row r="10" spans="2:7" x14ac:dyDescent="0.25">
      <c r="B10">
        <v>2000</v>
      </c>
      <c r="C10">
        <v>348.41300000000001</v>
      </c>
      <c r="E10" s="2">
        <v>2000</v>
      </c>
      <c r="F10" s="3">
        <f t="shared" si="0"/>
        <v>1.8748483191569718E-2</v>
      </c>
      <c r="G10" s="3">
        <v>5.3737176355642458E-2</v>
      </c>
    </row>
    <row r="11" spans="2:7" x14ac:dyDescent="0.25">
      <c r="B11">
        <v>2001</v>
      </c>
      <c r="C11">
        <v>359.30500000000001</v>
      </c>
      <c r="E11" s="2">
        <v>2001</v>
      </c>
      <c r="F11" s="3">
        <f t="shared" si="0"/>
        <v>3.1261749705091359E-2</v>
      </c>
      <c r="G11" s="3">
        <v>2.4056044918353781E-2</v>
      </c>
    </row>
    <row r="12" spans="2:7" x14ac:dyDescent="0.25">
      <c r="B12">
        <v>2002</v>
      </c>
      <c r="C12">
        <v>369.62700000000001</v>
      </c>
      <c r="E12" s="2">
        <v>2002</v>
      </c>
      <c r="F12" s="3">
        <f t="shared" si="0"/>
        <v>2.8727682609482202E-2</v>
      </c>
      <c r="G12" s="3">
        <v>0.1619718309859155</v>
      </c>
    </row>
    <row r="13" spans="2:7" x14ac:dyDescent="0.25">
      <c r="B13">
        <v>2003</v>
      </c>
      <c r="C13">
        <v>384.15</v>
      </c>
      <c r="E13" s="2">
        <v>2003</v>
      </c>
      <c r="F13" s="3">
        <f t="shared" si="0"/>
        <v>3.9290960887597412E-2</v>
      </c>
      <c r="G13" s="3">
        <v>6.5584415584415634E-2</v>
      </c>
    </row>
    <row r="14" spans="2:7" x14ac:dyDescent="0.25">
      <c r="B14">
        <v>2004</v>
      </c>
      <c r="C14">
        <v>404.447</v>
      </c>
      <c r="E14" s="2">
        <v>2004</v>
      </c>
      <c r="F14" s="3">
        <f t="shared" si="0"/>
        <v>5.2836131719380522E-2</v>
      </c>
      <c r="G14" s="3">
        <v>-7.2719886248222565E-3</v>
      </c>
    </row>
    <row r="15" spans="2:7" x14ac:dyDescent="0.25">
      <c r="B15">
        <v>2005</v>
      </c>
      <c r="C15">
        <v>419.96300000000002</v>
      </c>
      <c r="E15" s="2">
        <v>2005</v>
      </c>
      <c r="F15" s="3">
        <f t="shared" si="0"/>
        <v>3.8363493857044358E-2</v>
      </c>
      <c r="G15" s="3">
        <v>2.84825667048616E-2</v>
      </c>
    </row>
    <row r="16" spans="2:7" x14ac:dyDescent="0.25">
      <c r="B16">
        <v>2006</v>
      </c>
      <c r="C16">
        <v>421.26400000000001</v>
      </c>
      <c r="E16" s="2">
        <v>2006</v>
      </c>
      <c r="F16" s="3">
        <f t="shared" si="0"/>
        <v>3.0978919571485767E-3</v>
      </c>
      <c r="G16" s="3">
        <v>3.9710329460448834E-2</v>
      </c>
    </row>
    <row r="17" spans="2:7" x14ac:dyDescent="0.25">
      <c r="B17">
        <v>2007</v>
      </c>
      <c r="C17">
        <v>491.709</v>
      </c>
      <c r="E17" s="2">
        <v>2007</v>
      </c>
      <c r="F17" s="3">
        <f t="shared" si="0"/>
        <v>0.16722292908959699</v>
      </c>
      <c r="G17" s="3">
        <v>0.11236127057022571</v>
      </c>
    </row>
    <row r="18" spans="2:7" x14ac:dyDescent="0.25">
      <c r="B18">
        <v>2008</v>
      </c>
      <c r="C18">
        <v>516.88900000000001</v>
      </c>
      <c r="E18" s="2">
        <v>2008</v>
      </c>
      <c r="F18" s="3">
        <f t="shared" si="0"/>
        <v>5.120915012741277E-2</v>
      </c>
      <c r="G18" s="3">
        <v>-1.5034748503406026E-2</v>
      </c>
    </row>
    <row r="19" spans="2:7" x14ac:dyDescent="0.25">
      <c r="B19">
        <v>2009</v>
      </c>
      <c r="C19">
        <v>527.17899999999997</v>
      </c>
      <c r="E19" s="2">
        <v>2009</v>
      </c>
      <c r="F19" s="3">
        <f t="shared" si="0"/>
        <v>1.9907562358649464E-2</v>
      </c>
      <c r="G19" s="3">
        <v>-0.1005274372140138</v>
      </c>
    </row>
    <row r="20" spans="2:7" x14ac:dyDescent="0.25">
      <c r="B20">
        <v>2010</v>
      </c>
      <c r="C20">
        <v>555.35500000000002</v>
      </c>
      <c r="E20" s="2">
        <v>2010</v>
      </c>
      <c r="F20" s="3">
        <f t="shared" si="0"/>
        <v>5.3446741998448434E-2</v>
      </c>
      <c r="G20" s="3">
        <v>5.4560987922799065E-2</v>
      </c>
    </row>
    <row r="21" spans="2:7" x14ac:dyDescent="0.25">
      <c r="B21">
        <v>2011</v>
      </c>
      <c r="C21">
        <v>573.072</v>
      </c>
      <c r="E21" s="2">
        <v>2011</v>
      </c>
      <c r="F21" s="3">
        <f t="shared" si="0"/>
        <v>3.1902116664115715E-2</v>
      </c>
      <c r="G21" s="3">
        <v>2.7434084548534354E-2</v>
      </c>
    </row>
    <row r="22" spans="2:7" x14ac:dyDescent="0.25">
      <c r="B22">
        <v>2012</v>
      </c>
      <c r="C22">
        <v>582.91999999999996</v>
      </c>
      <c r="E22" s="2">
        <v>2012</v>
      </c>
      <c r="F22" s="3">
        <f t="shared" si="0"/>
        <v>1.7184577156098984E-2</v>
      </c>
      <c r="G22" s="3">
        <v>-4.3976918390021824E-2</v>
      </c>
    </row>
    <row r="23" spans="2:7" x14ac:dyDescent="0.25">
      <c r="B23">
        <v>2013</v>
      </c>
      <c r="C23">
        <v>605.12699999999995</v>
      </c>
      <c r="E23" s="2">
        <v>2013</v>
      </c>
      <c r="F23" s="3">
        <f t="shared" si="0"/>
        <v>3.809613669114114E-2</v>
      </c>
      <c r="G23" s="3">
        <v>5.2185648946539764E-2</v>
      </c>
    </row>
    <row r="24" spans="2:7" x14ac:dyDescent="0.25">
      <c r="B24">
        <v>2014</v>
      </c>
      <c r="C24">
        <v>629.77200000000005</v>
      </c>
      <c r="E24" s="2">
        <v>2014</v>
      </c>
      <c r="F24" s="3">
        <f t="shared" si="0"/>
        <v>4.0726987888492987E-2</v>
      </c>
      <c r="G24" s="3">
        <v>-9.4063992018812437E-3</v>
      </c>
    </row>
    <row r="25" spans="2:7" x14ac:dyDescent="0.25">
      <c r="B25">
        <v>2015</v>
      </c>
      <c r="C25">
        <v>652.81399999999996</v>
      </c>
      <c r="E25">
        <v>2015</v>
      </c>
      <c r="F25" s="3">
        <f t="shared" si="0"/>
        <v>3.6587844489751713E-2</v>
      </c>
      <c r="G25" s="3">
        <v>-1.6545572260988406E-2</v>
      </c>
    </row>
    <row r="26" spans="2:7" x14ac:dyDescent="0.25">
      <c r="B26">
        <v>2016</v>
      </c>
      <c r="C26">
        <v>672.13099999999997</v>
      </c>
      <c r="E26">
        <v>2016</v>
      </c>
      <c r="F26" s="3">
        <f t="shared" si="0"/>
        <v>2.9590358049919285E-2</v>
      </c>
      <c r="G26" s="3">
        <v>1.8616048569965571E-2</v>
      </c>
    </row>
    <row r="27" spans="2:7" x14ac:dyDescent="0.25">
      <c r="B27">
        <v>2017</v>
      </c>
      <c r="C27">
        <v>672.43499999999995</v>
      </c>
      <c r="E27" s="2" t="s">
        <v>21</v>
      </c>
      <c r="F27" s="3">
        <f t="shared" si="0"/>
        <v>4.5229278221057151E-4</v>
      </c>
      <c r="G27" s="3">
        <v>1.9E-2</v>
      </c>
    </row>
    <row r="28" spans="2:7" x14ac:dyDescent="0.25">
      <c r="E28" s="2"/>
      <c r="F28" s="3"/>
      <c r="G28" s="3"/>
    </row>
    <row r="29" spans="2:7" x14ac:dyDescent="0.25">
      <c r="F29" t="s">
        <v>2</v>
      </c>
      <c r="G29" t="s">
        <v>20</v>
      </c>
    </row>
    <row r="30" spans="2:7" x14ac:dyDescent="0.25">
      <c r="E30" t="s">
        <v>3</v>
      </c>
      <c r="F30" s="3">
        <f>AVERAGE(F6:F26)</f>
        <v>3.3699965974611258E-2</v>
      </c>
      <c r="G30" s="3">
        <f>AVERAGE(G6:G26)</f>
        <v>2.4745096369089576E-2</v>
      </c>
    </row>
    <row r="31" spans="2:7" x14ac:dyDescent="0.25">
      <c r="E31" t="s">
        <v>4</v>
      </c>
      <c r="F31" s="3">
        <f>MEDIAN(F6:F26)</f>
        <v>3.1261749705091359E-2</v>
      </c>
      <c r="G31" s="3">
        <f>MEDIAN(G6:G26)</f>
        <v>2.7434084548534354E-2</v>
      </c>
    </row>
    <row r="32" spans="2:7" x14ac:dyDescent="0.25">
      <c r="E32" t="s">
        <v>5</v>
      </c>
      <c r="F32" s="3">
        <f>STDEV(F6:F26)</f>
        <v>3.5759148172389905E-2</v>
      </c>
      <c r="G32" s="3">
        <f>STDEV(G6:G26)</f>
        <v>5.6601764820383656E-2</v>
      </c>
    </row>
    <row r="33" spans="5:7" x14ac:dyDescent="0.25">
      <c r="E33" t="s">
        <v>6</v>
      </c>
      <c r="F33" s="3">
        <f>MAX(F6:F26)</f>
        <v>0.16722292908959699</v>
      </c>
      <c r="G33" s="3">
        <f>MAX(G6:G26)</f>
        <v>0.1619718309859155</v>
      </c>
    </row>
    <row r="34" spans="5:7" x14ac:dyDescent="0.25">
      <c r="E34" t="s">
        <v>7</v>
      </c>
      <c r="F34" s="3">
        <f>MIN(F6:F26)</f>
        <v>-2.3062352150420434E-2</v>
      </c>
      <c r="G34" s="3">
        <f>MIN(G6:G26)</f>
        <v>-0.1005274372140138</v>
      </c>
    </row>
    <row r="35" spans="5:7" x14ac:dyDescent="0.25">
      <c r="E35" t="s">
        <v>8</v>
      </c>
      <c r="F35">
        <f>CORREL(F6:F26,G6:G26)</f>
        <v>0.31065311053271083</v>
      </c>
    </row>
    <row r="37" spans="5:7" x14ac:dyDescent="0.25">
      <c r="F37" t="s">
        <v>22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J4" sqref="J4:J24"/>
    </sheetView>
  </sheetViews>
  <sheetFormatPr defaultRowHeight="15" x14ac:dyDescent="0.25"/>
  <sheetData>
    <row r="1" spans="1:10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</row>
    <row r="2" spans="1:10" x14ac:dyDescent="0.25">
      <c r="B2" t="s">
        <v>18</v>
      </c>
    </row>
    <row r="3" spans="1:10" x14ac:dyDescent="0.25">
      <c r="A3">
        <v>1995</v>
      </c>
      <c r="B3" s="4">
        <v>13051</v>
      </c>
      <c r="C3" s="4">
        <v>3622</v>
      </c>
      <c r="D3">
        <v>23</v>
      </c>
      <c r="E3" s="4">
        <v>7952</v>
      </c>
      <c r="F3" s="4">
        <v>8584</v>
      </c>
      <c r="G3">
        <v>65</v>
      </c>
      <c r="H3" s="4">
        <v>17185</v>
      </c>
      <c r="I3" s="4">
        <v>16668</v>
      </c>
    </row>
    <row r="4" spans="1:10" x14ac:dyDescent="0.25">
      <c r="A4">
        <v>1996</v>
      </c>
      <c r="B4" s="4">
        <v>12949</v>
      </c>
      <c r="C4" s="4">
        <v>2981</v>
      </c>
      <c r="D4">
        <v>-40</v>
      </c>
      <c r="E4" s="4">
        <v>7866</v>
      </c>
      <c r="F4" s="4">
        <v>8341</v>
      </c>
      <c r="G4">
        <v>96</v>
      </c>
      <c r="H4" s="4">
        <v>16372</v>
      </c>
      <c r="I4" s="4">
        <v>15896</v>
      </c>
      <c r="J4" s="3">
        <f>H4/H3-1</f>
        <v>-4.7308699447192293E-2</v>
      </c>
    </row>
    <row r="5" spans="1:10" x14ac:dyDescent="0.25">
      <c r="A5">
        <v>1997</v>
      </c>
      <c r="B5" s="4">
        <v>13122</v>
      </c>
      <c r="C5" s="4">
        <v>3344</v>
      </c>
      <c r="D5">
        <v>265</v>
      </c>
      <c r="E5" s="4">
        <v>8379</v>
      </c>
      <c r="F5" s="4">
        <v>9325</v>
      </c>
      <c r="G5">
        <v>-102</v>
      </c>
      <c r="H5" s="4">
        <v>16556</v>
      </c>
      <c r="I5" s="4">
        <v>16446</v>
      </c>
      <c r="J5" s="3">
        <f t="shared" ref="J5:J24" si="0">H5/H4-1</f>
        <v>1.123870021988771E-2</v>
      </c>
    </row>
    <row r="6" spans="1:10" x14ac:dyDescent="0.25">
      <c r="A6">
        <v>1998</v>
      </c>
      <c r="B6" s="4">
        <v>13687</v>
      </c>
      <c r="C6" s="4">
        <v>3371</v>
      </c>
      <c r="D6">
        <v>-41</v>
      </c>
      <c r="E6" s="4">
        <v>9901</v>
      </c>
      <c r="F6" s="4">
        <v>9929</v>
      </c>
      <c r="G6">
        <v>-39</v>
      </c>
      <c r="H6" s="4">
        <v>17384</v>
      </c>
      <c r="I6" s="4">
        <v>17031</v>
      </c>
      <c r="J6" s="3">
        <f t="shared" si="0"/>
        <v>5.0012080212611831E-2</v>
      </c>
    </row>
    <row r="7" spans="1:10" x14ac:dyDescent="0.25">
      <c r="A7">
        <v>1999</v>
      </c>
      <c r="B7" s="4">
        <v>14142</v>
      </c>
      <c r="C7" s="4">
        <v>4297</v>
      </c>
      <c r="D7">
        <v>-39</v>
      </c>
      <c r="E7" s="4">
        <v>10601</v>
      </c>
      <c r="F7" s="4">
        <v>11107</v>
      </c>
      <c r="G7">
        <v>10</v>
      </c>
      <c r="H7" s="4">
        <v>18423</v>
      </c>
      <c r="I7" s="4">
        <v>18461</v>
      </c>
      <c r="J7" s="3">
        <f t="shared" si="0"/>
        <v>5.9767602393005159E-2</v>
      </c>
    </row>
    <row r="8" spans="1:10" x14ac:dyDescent="0.25">
      <c r="A8">
        <v>2000</v>
      </c>
      <c r="B8" s="4">
        <v>14617</v>
      </c>
      <c r="C8" s="4">
        <v>3833</v>
      </c>
      <c r="D8">
        <v>267</v>
      </c>
      <c r="E8" s="4">
        <v>11877</v>
      </c>
      <c r="F8" s="4">
        <v>11590</v>
      </c>
      <c r="G8">
        <v>8</v>
      </c>
      <c r="H8" s="4">
        <v>19413</v>
      </c>
      <c r="I8" s="4">
        <v>18442</v>
      </c>
      <c r="J8" s="3">
        <f t="shared" si="0"/>
        <v>5.3737176355642458E-2</v>
      </c>
    </row>
    <row r="9" spans="1:10" x14ac:dyDescent="0.25">
      <c r="A9">
        <v>2001</v>
      </c>
      <c r="B9" s="4">
        <v>14930</v>
      </c>
      <c r="C9" s="4">
        <v>3849</v>
      </c>
      <c r="D9">
        <v>166</v>
      </c>
      <c r="E9" s="4">
        <v>11718</v>
      </c>
      <c r="F9" s="4">
        <v>11318</v>
      </c>
      <c r="G9">
        <v>32</v>
      </c>
      <c r="H9" s="4">
        <v>19880</v>
      </c>
      <c r="I9" s="4">
        <v>18768</v>
      </c>
      <c r="J9" s="3">
        <f t="shared" si="0"/>
        <v>2.4056044918353781E-2</v>
      </c>
    </row>
    <row r="10" spans="1:10" x14ac:dyDescent="0.25">
      <c r="A10">
        <v>2002</v>
      </c>
      <c r="B10" s="4">
        <v>15373</v>
      </c>
      <c r="C10" s="4">
        <v>3870</v>
      </c>
      <c r="D10">
        <v>-226</v>
      </c>
      <c r="E10" s="4">
        <v>15691</v>
      </c>
      <c r="F10" s="4">
        <v>11616</v>
      </c>
      <c r="G10">
        <v>80</v>
      </c>
      <c r="H10" s="4">
        <v>23100</v>
      </c>
      <c r="I10" s="4">
        <v>19230</v>
      </c>
      <c r="J10" s="3">
        <f t="shared" si="0"/>
        <v>0.1619718309859155</v>
      </c>
    </row>
    <row r="11" spans="1:10" x14ac:dyDescent="0.25">
      <c r="A11">
        <v>2003</v>
      </c>
      <c r="B11" s="4">
        <v>15767</v>
      </c>
      <c r="C11" s="4">
        <v>4104</v>
      </c>
      <c r="D11">
        <v>113</v>
      </c>
      <c r="E11" s="4">
        <v>17409</v>
      </c>
      <c r="F11" s="4">
        <v>12572</v>
      </c>
      <c r="G11">
        <v>11</v>
      </c>
      <c r="H11" s="4">
        <v>24615</v>
      </c>
      <c r="I11" s="4">
        <v>19859</v>
      </c>
      <c r="J11" s="3">
        <f t="shared" si="0"/>
        <v>6.5584415584415634E-2</v>
      </c>
    </row>
    <row r="12" spans="1:10" x14ac:dyDescent="0.25">
      <c r="A12">
        <v>2004</v>
      </c>
      <c r="B12" s="4">
        <v>15832</v>
      </c>
      <c r="C12" s="4">
        <v>4581</v>
      </c>
      <c r="D12">
        <v>132</v>
      </c>
      <c r="E12" s="4">
        <v>17323</v>
      </c>
      <c r="F12" s="4">
        <v>13272</v>
      </c>
      <c r="G12">
        <v>31</v>
      </c>
      <c r="H12" s="4">
        <v>24436</v>
      </c>
      <c r="I12" s="4">
        <v>20408</v>
      </c>
      <c r="J12" s="3">
        <f t="shared" si="0"/>
        <v>-7.2719886248222565E-3</v>
      </c>
    </row>
    <row r="13" spans="1:10" x14ac:dyDescent="0.25">
      <c r="A13">
        <v>2005</v>
      </c>
      <c r="B13" s="4">
        <v>16083</v>
      </c>
      <c r="C13" s="4">
        <v>5066</v>
      </c>
      <c r="D13">
        <v>165</v>
      </c>
      <c r="E13" s="4">
        <v>17368</v>
      </c>
      <c r="F13" s="4">
        <v>13418</v>
      </c>
      <c r="G13">
        <v>-37</v>
      </c>
      <c r="H13" s="4">
        <v>25132</v>
      </c>
      <c r="I13" s="4">
        <v>21150</v>
      </c>
      <c r="J13" s="3">
        <f t="shared" si="0"/>
        <v>2.84825667048616E-2</v>
      </c>
    </row>
    <row r="14" spans="1:10" x14ac:dyDescent="0.25">
      <c r="A14">
        <v>2006</v>
      </c>
      <c r="B14" s="4">
        <v>16466</v>
      </c>
      <c r="C14" s="4">
        <v>4703</v>
      </c>
      <c r="D14">
        <v>230</v>
      </c>
      <c r="E14" s="4">
        <v>18378</v>
      </c>
      <c r="F14" s="4">
        <v>13525</v>
      </c>
      <c r="G14">
        <v>-27</v>
      </c>
      <c r="H14" s="4">
        <v>26130</v>
      </c>
      <c r="I14" s="4">
        <v>21169</v>
      </c>
      <c r="J14" s="3">
        <f t="shared" si="0"/>
        <v>3.9710329460448834E-2</v>
      </c>
    </row>
    <row r="15" spans="1:10" x14ac:dyDescent="0.25">
      <c r="A15">
        <v>2007</v>
      </c>
      <c r="B15" s="4">
        <v>17650</v>
      </c>
      <c r="C15" s="4">
        <v>4425</v>
      </c>
      <c r="D15">
        <v>137</v>
      </c>
      <c r="E15" s="4">
        <v>20844</v>
      </c>
      <c r="F15" s="4">
        <v>13984</v>
      </c>
      <c r="G15">
        <v>-6</v>
      </c>
      <c r="H15" s="4">
        <v>29066</v>
      </c>
      <c r="I15" s="4">
        <v>22075</v>
      </c>
      <c r="J15" s="3">
        <f t="shared" si="0"/>
        <v>0.11236127057022571</v>
      </c>
    </row>
    <row r="16" spans="1:10" x14ac:dyDescent="0.25">
      <c r="A16">
        <v>2008</v>
      </c>
      <c r="B16" s="4">
        <v>17963</v>
      </c>
      <c r="C16" s="4">
        <v>5045</v>
      </c>
      <c r="D16">
        <v>-62</v>
      </c>
      <c r="E16" s="4">
        <v>20558</v>
      </c>
      <c r="F16" s="4">
        <v>14747</v>
      </c>
      <c r="G16">
        <v>-4</v>
      </c>
      <c r="H16" s="4">
        <v>28629</v>
      </c>
      <c r="I16" s="4">
        <v>23014</v>
      </c>
      <c r="J16" s="3">
        <f t="shared" si="0"/>
        <v>-1.5034748503406026E-2</v>
      </c>
    </row>
    <row r="17" spans="1:10" x14ac:dyDescent="0.25">
      <c r="A17">
        <v>2009</v>
      </c>
      <c r="B17" s="4">
        <v>18778</v>
      </c>
      <c r="C17" s="4">
        <v>4859</v>
      </c>
      <c r="D17">
        <v>-238</v>
      </c>
      <c r="E17" s="4">
        <v>16599</v>
      </c>
      <c r="F17" s="4">
        <v>14085</v>
      </c>
      <c r="G17">
        <v>-36</v>
      </c>
      <c r="H17" s="4">
        <v>25751</v>
      </c>
      <c r="I17" s="4">
        <v>23632</v>
      </c>
      <c r="J17" s="3">
        <f t="shared" si="0"/>
        <v>-0.1005274372140138</v>
      </c>
    </row>
    <row r="18" spans="1:10" x14ac:dyDescent="0.25">
      <c r="A18">
        <v>2010</v>
      </c>
      <c r="B18" s="4">
        <v>19378</v>
      </c>
      <c r="C18" s="4">
        <v>5775</v>
      </c>
      <c r="D18">
        <v>300</v>
      </c>
      <c r="E18" s="4">
        <v>17394</v>
      </c>
      <c r="F18" s="4">
        <v>15494</v>
      </c>
      <c r="G18">
        <v>-44</v>
      </c>
      <c r="H18" s="4">
        <v>27156</v>
      </c>
      <c r="I18" s="4">
        <v>25170</v>
      </c>
      <c r="J18" s="3">
        <f t="shared" si="0"/>
        <v>5.4560987922799065E-2</v>
      </c>
    </row>
    <row r="19" spans="1:10" x14ac:dyDescent="0.25">
      <c r="A19">
        <v>2011</v>
      </c>
      <c r="B19" s="4">
        <v>19725</v>
      </c>
      <c r="C19" s="4">
        <v>7148</v>
      </c>
      <c r="D19">
        <v>226</v>
      </c>
      <c r="E19" s="4">
        <v>17704</v>
      </c>
      <c r="F19" s="4">
        <v>16716</v>
      </c>
      <c r="G19">
        <v>-38</v>
      </c>
      <c r="H19" s="4">
        <v>27901</v>
      </c>
      <c r="I19" s="4">
        <v>26912</v>
      </c>
      <c r="J19" s="3">
        <f t="shared" si="0"/>
        <v>2.7434084548534354E-2</v>
      </c>
    </row>
    <row r="20" spans="1:10" x14ac:dyDescent="0.25">
      <c r="A20">
        <v>2012</v>
      </c>
      <c r="B20" s="4">
        <v>19974</v>
      </c>
      <c r="C20" s="4">
        <v>8699</v>
      </c>
      <c r="D20">
        <v>159</v>
      </c>
      <c r="E20" s="4">
        <v>16175</v>
      </c>
      <c r="F20" s="4">
        <v>18176</v>
      </c>
      <c r="G20">
        <v>-31</v>
      </c>
      <c r="H20" s="4">
        <v>26674</v>
      </c>
      <c r="I20" s="4">
        <v>28726</v>
      </c>
      <c r="J20" s="3">
        <f t="shared" si="0"/>
        <v>-4.3976918390021824E-2</v>
      </c>
    </row>
    <row r="21" spans="1:10" x14ac:dyDescent="0.25">
      <c r="A21">
        <v>2013</v>
      </c>
      <c r="B21" s="4">
        <v>20233</v>
      </c>
      <c r="C21" s="4">
        <v>10077</v>
      </c>
      <c r="D21">
        <v>128</v>
      </c>
      <c r="E21" s="4">
        <v>16923</v>
      </c>
      <c r="F21" s="4">
        <v>19260</v>
      </c>
      <c r="G21">
        <v>41</v>
      </c>
      <c r="H21" s="4">
        <v>28066</v>
      </c>
      <c r="I21" s="4">
        <v>30373</v>
      </c>
      <c r="J21" s="3">
        <f t="shared" si="0"/>
        <v>5.2185648946539764E-2</v>
      </c>
    </row>
    <row r="22" spans="1:10" x14ac:dyDescent="0.25">
      <c r="A22">
        <v>2014</v>
      </c>
      <c r="B22" s="4">
        <v>20371</v>
      </c>
      <c r="C22" s="4">
        <v>10180</v>
      </c>
      <c r="D22">
        <v>190</v>
      </c>
      <c r="E22" s="4">
        <v>15923</v>
      </c>
      <c r="F22" s="4">
        <v>18605</v>
      </c>
      <c r="G22">
        <v>-19</v>
      </c>
      <c r="H22" s="4">
        <v>27802</v>
      </c>
      <c r="I22" s="4">
        <v>30616</v>
      </c>
      <c r="J22" s="3">
        <f t="shared" si="0"/>
        <v>-9.4063992018812437E-3</v>
      </c>
    </row>
    <row r="23" spans="1:10" x14ac:dyDescent="0.25">
      <c r="A23">
        <v>2015</v>
      </c>
      <c r="B23" s="4">
        <v>20625</v>
      </c>
      <c r="C23" s="4">
        <v>10190</v>
      </c>
      <c r="D23">
        <v>-51</v>
      </c>
      <c r="E23" s="4">
        <v>15334</v>
      </c>
      <c r="F23" s="4">
        <v>18661</v>
      </c>
      <c r="G23">
        <v>16</v>
      </c>
      <c r="H23" s="4">
        <v>27342</v>
      </c>
      <c r="I23" s="4">
        <v>30879</v>
      </c>
      <c r="J23" s="3">
        <f t="shared" si="0"/>
        <v>-1.6545572260988406E-2</v>
      </c>
    </row>
    <row r="24" spans="1:10" x14ac:dyDescent="0.25">
      <c r="A24">
        <v>2016</v>
      </c>
      <c r="B24" s="4">
        <v>20745</v>
      </c>
      <c r="C24" s="4">
        <v>11226</v>
      </c>
      <c r="D24">
        <v>49</v>
      </c>
      <c r="E24" s="4">
        <v>16573</v>
      </c>
      <c r="F24" s="4">
        <v>20532</v>
      </c>
      <c r="G24">
        <v>-22</v>
      </c>
      <c r="H24" s="4">
        <v>27851</v>
      </c>
      <c r="I24" s="4">
        <v>32066</v>
      </c>
      <c r="J24" s="3">
        <f t="shared" si="0"/>
        <v>1.8616048569965571E-2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Bernice Bailey</cp:lastModifiedBy>
  <dcterms:created xsi:type="dcterms:W3CDTF">2016-03-04T01:24:19Z</dcterms:created>
  <dcterms:modified xsi:type="dcterms:W3CDTF">2018-10-19T16:35:28Z</dcterms:modified>
</cp:coreProperties>
</file>